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6840" windowHeight="4800" activeTab="0"/>
  </bookViews>
  <sheets>
    <sheet name="2кв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<sst xmlns="http://schemas.openxmlformats.org/spreadsheetml/2006/main" count="78" uniqueCount="61">
  <si>
    <t>Выработано теплоэнергии (т.Гкал)</t>
  </si>
  <si>
    <t xml:space="preserve">Оплата труда </t>
  </si>
  <si>
    <t>Начисления на оплату труда</t>
  </si>
  <si>
    <t>Амортиз.отчисления</t>
  </si>
  <si>
    <t>Возмещено из бюджета ( тыс.руб)</t>
  </si>
  <si>
    <t>Площадь отаплив.Жилфонда (м2)</t>
  </si>
  <si>
    <t>Утвержденный тариф 1 Гкал (руб.)</t>
  </si>
  <si>
    <t xml:space="preserve">               - население</t>
  </si>
  <si>
    <t xml:space="preserve">               - бюдж.организации</t>
  </si>
  <si>
    <t xml:space="preserve">               - прочие</t>
  </si>
  <si>
    <t xml:space="preserve">Материальные затраты, в т. ч. </t>
  </si>
  <si>
    <t xml:space="preserve">     - население (с учетом НДС)</t>
  </si>
  <si>
    <t xml:space="preserve">     - бюдж.организации (с НДС)</t>
  </si>
  <si>
    <t xml:space="preserve">     - прочие (с НДС)</t>
  </si>
  <si>
    <t>Расходы, всего (тыс.руб)</t>
  </si>
  <si>
    <t>Отпущено в сеть теплоэнергии (т.Гкал), в т.ч.</t>
  </si>
  <si>
    <t>Налоги</t>
  </si>
  <si>
    <t>Общехозяйственные расходы</t>
  </si>
  <si>
    <t xml:space="preserve">               - возмещение из бюджета</t>
  </si>
  <si>
    <t>Доходы плановые (без НДС), тыс.р.</t>
  </si>
  <si>
    <t>Доходы плановые, всего (тыс. р.)</t>
  </si>
  <si>
    <t>Дебит. задолженность ЖКХ (т.р.)</t>
  </si>
  <si>
    <t>МУП Лисица</t>
  </si>
  <si>
    <t>Потери тепловой энергии в сетях</t>
  </si>
  <si>
    <t>то же, в % к отпуску в сеть</t>
  </si>
  <si>
    <t>Доходы полученные, всего (т.р.)</t>
  </si>
  <si>
    <t>Полезный отпуск (т.Гкал), в т.ч.</t>
  </si>
  <si>
    <t>Факт.себестоимость 1 Гкал (руб.)</t>
  </si>
  <si>
    <t>Полезный отпуск  (т.Гкал.)</t>
  </si>
  <si>
    <t>Финансовый результат, т.р</t>
  </si>
  <si>
    <t>ОВР</t>
  </si>
  <si>
    <t>Возмещ-е из бюджета разницы в цене  (т.р)</t>
  </si>
  <si>
    <t>топливо (щепа) (тыс.м3)</t>
  </si>
  <si>
    <t>топливо (щепа) (тыс.руб.)</t>
  </si>
  <si>
    <t>собственное потребление</t>
  </si>
  <si>
    <t>Бюджетные организации,всего</t>
  </si>
  <si>
    <t>расчетным способом</t>
  </si>
  <si>
    <t>по приборам учета</t>
  </si>
  <si>
    <t>Площадь БУ, где расчеты за ТЭ осуществляются (м2)</t>
  </si>
  <si>
    <t>Население, всего</t>
  </si>
  <si>
    <t>Площадь жилых домов, где расчеты за ТЭ осуществляются (м2)</t>
  </si>
  <si>
    <t>Объем ТЭ, потребляемых в жилых многоквартирных домах</t>
  </si>
  <si>
    <t>Прочие организации</t>
  </si>
  <si>
    <t>топливо ( уголь)  ( тыс. тн)</t>
  </si>
  <si>
    <t>топливо ( уголь)  ( тыс. руб)</t>
  </si>
  <si>
    <t>топливо (дрова)  ( м3)</t>
  </si>
  <si>
    <t>топливо ( дрова)  ( тыс.руб)</t>
  </si>
  <si>
    <t>топливо ( ГСМ )   ( тыс.тн)</t>
  </si>
  <si>
    <t>топливо  ( ГСМ)   (тыс.руб)</t>
  </si>
  <si>
    <t>электроэнергия ( тыс.квт/ч)</t>
  </si>
  <si>
    <t>электроэнергия ( тыс.руб )</t>
  </si>
  <si>
    <t>транспортные расходы ( тыс.руб)</t>
  </si>
  <si>
    <t>материалы (тыс.руб.)</t>
  </si>
  <si>
    <t>прочие (тыс.руб)</t>
  </si>
  <si>
    <t>Численность потребителей (чел)</t>
  </si>
  <si>
    <t>Нужды ЖКХ</t>
  </si>
  <si>
    <t>Затраты  на собст. потреб.</t>
  </si>
  <si>
    <t xml:space="preserve"> </t>
  </si>
  <si>
    <t>Другие расходы</t>
  </si>
  <si>
    <t>итого</t>
  </si>
  <si>
    <t>Отчетные данные по теплоснабжению за  6 мес. 2014 года.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</si>
</sst>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0.0000000000"/>
  </numFmts>
  <fonts count="4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inden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67" fontId="3" fillId="0" borderId="10" xfId="0" applyNumberFormat="1" applyFont="1" applyBorder="1" applyAlignment="1">
      <alignment/>
    </xf>
    <xf numFmtId="171" fontId="3" fillId="38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69" fontId="3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68" fontId="3" fillId="35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" name="Диаграмма 33"/>
        <xdr:cNvGraphicFramePr/>
      </xdr:nvGraphicFramePr>
      <xdr:xfrm>
        <a:off x="19050" y="12363450"/>
        <a:ext cx="564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2" name="Диаграмма 34"/>
        <xdr:cNvGraphicFramePr/>
      </xdr:nvGraphicFramePr>
      <xdr:xfrm>
        <a:off x="19050" y="12363450"/>
        <a:ext cx="252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3" name="Диаграмма 36"/>
        <xdr:cNvGraphicFramePr/>
      </xdr:nvGraphicFramePr>
      <xdr:xfrm>
        <a:off x="2543175" y="12363450"/>
        <a:ext cx="1619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4" name="Диаграмма 37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5" name="Диаграмма 38"/>
        <xdr:cNvGraphicFramePr/>
      </xdr:nvGraphicFramePr>
      <xdr:xfrm>
        <a:off x="19050" y="12363450"/>
        <a:ext cx="2524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6" name="Диаграмма 40"/>
        <xdr:cNvGraphicFramePr/>
      </xdr:nvGraphicFramePr>
      <xdr:xfrm>
        <a:off x="2543175" y="12363450"/>
        <a:ext cx="1619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7" name="Диаграмма 41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76</xdr:row>
      <xdr:rowOff>0</xdr:rowOff>
    </xdr:from>
    <xdr:to>
      <xdr:col>0</xdr:col>
      <xdr:colOff>1543050</xdr:colOff>
      <xdr:row>76</xdr:row>
      <xdr:rowOff>0</xdr:rowOff>
    </xdr:to>
    <xdr:sp>
      <xdr:nvSpPr>
        <xdr:cNvPr id="8" name="Text Box 43"/>
        <xdr:cNvSpPr txBox="1">
          <a:spLocks noChangeArrowheads="1"/>
        </xdr:cNvSpPr>
      </xdr:nvSpPr>
      <xdr:spPr>
        <a:xfrm>
          <a:off x="200025" y="1236345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76</xdr:row>
      <xdr:rowOff>0</xdr:rowOff>
    </xdr:from>
    <xdr:to>
      <xdr:col>0</xdr:col>
      <xdr:colOff>1514475</xdr:colOff>
      <xdr:row>76</xdr:row>
      <xdr:rowOff>0</xdr:rowOff>
    </xdr:to>
    <xdr:sp>
      <xdr:nvSpPr>
        <xdr:cNvPr id="9" name="Text Box 44"/>
        <xdr:cNvSpPr txBox="1">
          <a:spLocks noChangeArrowheads="1"/>
        </xdr:cNvSpPr>
      </xdr:nvSpPr>
      <xdr:spPr>
        <a:xfrm>
          <a:off x="285750" y="1236345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76</xdr:row>
      <xdr:rowOff>0</xdr:rowOff>
    </xdr:from>
    <xdr:to>
      <xdr:col>0</xdr:col>
      <xdr:colOff>1781175</xdr:colOff>
      <xdr:row>76</xdr:row>
      <xdr:rowOff>0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828675" y="12363450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1" name="Диаграмма 17"/>
        <xdr:cNvGraphicFramePr/>
      </xdr:nvGraphicFramePr>
      <xdr:xfrm>
        <a:off x="2543175" y="12363450"/>
        <a:ext cx="1619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2" name="Диаграмма 18"/>
        <xdr:cNvGraphicFramePr/>
      </xdr:nvGraphicFramePr>
      <xdr:xfrm>
        <a:off x="2543175" y="12363450"/>
        <a:ext cx="1619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3" name="Диаграмма 36"/>
        <xdr:cNvGraphicFramePr/>
      </xdr:nvGraphicFramePr>
      <xdr:xfrm>
        <a:off x="4162425" y="12363450"/>
        <a:ext cx="15240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4" name="Диаграмма 40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5" name="Диаграмма 21"/>
        <xdr:cNvGraphicFramePr/>
      </xdr:nvGraphicFramePr>
      <xdr:xfrm>
        <a:off x="4162425" y="12363450"/>
        <a:ext cx="1524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6" name="Диаграмма 22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7" name="Диаграмма 36"/>
        <xdr:cNvGraphicFramePr/>
      </xdr:nvGraphicFramePr>
      <xdr:xfrm>
        <a:off x="4162425" y="12363450"/>
        <a:ext cx="15240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8" name="Диаграмма 40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9" name="Диаграмма 25"/>
        <xdr:cNvGraphicFramePr/>
      </xdr:nvGraphicFramePr>
      <xdr:xfrm>
        <a:off x="4162425" y="12363450"/>
        <a:ext cx="15240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0" name="Диаграмма 26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21" name="Диаграмма 33"/>
        <xdr:cNvGraphicFramePr/>
      </xdr:nvGraphicFramePr>
      <xdr:xfrm>
        <a:off x="2562225" y="12363450"/>
        <a:ext cx="37909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2" name="Диаграмма 36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3" name="Диаграмма 40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4" name="Диаграмма 30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5" name="Диаграмма 31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26" name="Диаграмма 33"/>
        <xdr:cNvGraphicFramePr/>
      </xdr:nvGraphicFramePr>
      <xdr:xfrm>
        <a:off x="2562225" y="12363450"/>
        <a:ext cx="37909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7" name="Диаграмма 36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8" name="Диаграмма 40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9" name="Диаграмма 17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0" name="Диаграмма 18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31" name="Диаграмма 33"/>
        <xdr:cNvGraphicFramePr/>
      </xdr:nvGraphicFramePr>
      <xdr:xfrm>
        <a:off x="2562225" y="12363450"/>
        <a:ext cx="37909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2" name="Диаграмма 36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3" name="Диаграмма 40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4" name="Диаграмма 17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5" name="Диаграмма 18"/>
        <xdr:cNvGraphicFramePr/>
      </xdr:nvGraphicFramePr>
      <xdr:xfrm>
        <a:off x="4162425" y="12363450"/>
        <a:ext cx="15049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2\d\&#1040;&#1088;&#1093;&#1080;&#1074;%202002%20(Ekonom1)\&#1046;&#1050;&#1061;\&#1058;&#1077;&#1087;&#1083;&#1086;&#1089;&#1085;&#1072;&#1073;&#1078;&#1077;&#1085;&#1080;&#1077;\&#1054;&#1090;&#1095;&#1077;&#1090;&#1085;&#1099;&#1077;%20&#1076;&#1072;&#1085;&#1085;&#1099;&#1077;%20&#1087;&#1086;%20&#1090;&#1077;&#1087;&#1083;&#1086;&#1089;&#1085;&#1072;&#1073;&#1078;&#1077;&#1085;&#1080;&#1102;%20&#1079;&#1072;%20200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кв 2002г"/>
      <sheetName val="I полуг 2002г"/>
      <sheetName val="9 мес 2002г"/>
      <sheetName val="2002 год"/>
    </sheetNames>
    <sheetDataSet>
      <sheetData sheetId="1">
        <row r="59">
          <cell r="A59" t="str">
            <v>Удельный вес затрат в расходах по теплоснабжению(%)</v>
          </cell>
        </row>
        <row r="60">
          <cell r="C60" t="str">
            <v>МП "Восток"</v>
          </cell>
          <cell r="D60" t="str">
            <v>МУП Катайга энерго</v>
          </cell>
          <cell r="E60" t="str">
            <v>МП "Заря"</v>
          </cell>
          <cell r="F60" t="str">
            <v>МП "Восход"</v>
          </cell>
          <cell r="G60" t="str">
            <v>ООО"Орл. лес" Центр.</v>
          </cell>
          <cell r="H60" t="str">
            <v>ООО"Орл. лес" Дружн.</v>
          </cell>
          <cell r="I60" t="str">
            <v>ПОЖКХ</v>
          </cell>
        </row>
        <row r="61">
          <cell r="A61" t="str">
            <v>мат. затраты</v>
          </cell>
          <cell r="B61">
            <v>39.603443777719804</v>
          </cell>
          <cell r="C61">
            <v>35.40024998641378</v>
          </cell>
          <cell r="D61">
            <v>39.43707538013588</v>
          </cell>
          <cell r="E61">
            <v>46.48076923076923</v>
          </cell>
          <cell r="F61">
            <v>61.957618567103935</v>
          </cell>
          <cell r="G61">
            <v>34.00537634408602</v>
          </cell>
          <cell r="H61">
            <v>15.57293437606256</v>
          </cell>
          <cell r="I61">
            <v>44.251132811553475</v>
          </cell>
          <cell r="J61">
            <v>42.95752266195004</v>
          </cell>
        </row>
        <row r="62">
          <cell r="A62" t="str">
            <v>оплата труда</v>
          </cell>
          <cell r="B62">
            <v>44.45603965562223</v>
          </cell>
          <cell r="C62">
            <v>26.976794739416338</v>
          </cell>
          <cell r="D62">
            <v>25.01887199396096</v>
          </cell>
          <cell r="E62">
            <v>23.39423076923077</v>
          </cell>
          <cell r="F62">
            <v>11.927346115035318</v>
          </cell>
          <cell r="G62">
            <v>37.91666666666667</v>
          </cell>
          <cell r="H62">
            <v>45.3927235634138</v>
          </cell>
          <cell r="I62">
            <v>26.19036080350869</v>
          </cell>
          <cell r="J62">
            <v>26.514481538801682</v>
          </cell>
        </row>
        <row r="63">
          <cell r="A63" t="str">
            <v>начисления на оплату труда</v>
          </cell>
          <cell r="B63">
            <v>15.94051656665797</v>
          </cell>
          <cell r="C63">
            <v>9.227759360904301</v>
          </cell>
          <cell r="D63">
            <v>8.735037204788094</v>
          </cell>
          <cell r="E63">
            <v>8.423076923076922</v>
          </cell>
          <cell r="F63">
            <v>4.298688193743693</v>
          </cell>
          <cell r="G63">
            <v>13.561827956989248</v>
          </cell>
          <cell r="H63">
            <v>16.184971098265898</v>
          </cell>
          <cell r="I63">
            <v>9.17637936465628</v>
          </cell>
          <cell r="J63">
            <v>9.31350873314172</v>
          </cell>
        </row>
        <row r="64">
          <cell r="A64" t="str">
            <v>амортиз. отчисления</v>
          </cell>
          <cell r="B64">
            <v>0</v>
          </cell>
          <cell r="C64">
            <v>1.440139122873757</v>
          </cell>
          <cell r="D64">
            <v>8.508573277256552</v>
          </cell>
          <cell r="E64">
            <v>3.951923076923077</v>
          </cell>
          <cell r="F64">
            <v>0.9081735620585267</v>
          </cell>
          <cell r="G64">
            <v>0.053763440860215055</v>
          </cell>
          <cell r="H64">
            <v>0.6120367222033322</v>
          </cell>
          <cell r="I64">
            <v>0.8614214058978895</v>
          </cell>
          <cell r="J64">
            <v>1.5808091974353307</v>
          </cell>
        </row>
        <row r="65">
          <cell r="A65" t="str">
            <v>прочие расходы</v>
          </cell>
          <cell r="B65">
            <v>0</v>
          </cell>
          <cell r="C65">
            <v>26.95505679039183</v>
          </cell>
          <cell r="D65">
            <v>18.300442143858515</v>
          </cell>
          <cell r="E65">
            <v>17.75</v>
          </cell>
          <cell r="F65">
            <v>20.908173562058526</v>
          </cell>
          <cell r="G65">
            <v>14.46236559139785</v>
          </cell>
          <cell r="H65">
            <v>22.237334240054405</v>
          </cell>
          <cell r="I65">
            <v>19.520705614383676</v>
          </cell>
          <cell r="J65">
            <v>19.63367786867124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A1" sqref="A1:C77"/>
    </sheetView>
  </sheetViews>
  <sheetFormatPr defaultColWidth="9.00390625" defaultRowHeight="12.75"/>
  <cols>
    <col min="1" max="1" width="33.375" style="0" customWidth="1"/>
    <col min="2" max="2" width="21.25390625" style="0" customWidth="1"/>
    <col min="3" max="3" width="19.75390625" style="0" customWidth="1"/>
  </cols>
  <sheetData>
    <row r="1" spans="1:3" ht="15.75">
      <c r="A1" s="35" t="s">
        <v>60</v>
      </c>
      <c r="B1" s="35"/>
      <c r="C1" s="10"/>
    </row>
    <row r="3" spans="1:3" ht="12.75">
      <c r="A3" s="4"/>
      <c r="B3" s="17" t="s">
        <v>22</v>
      </c>
      <c r="C3" s="17" t="s">
        <v>59</v>
      </c>
    </row>
    <row r="4" spans="1:3" ht="12.75">
      <c r="A4" s="6" t="s">
        <v>0</v>
      </c>
      <c r="B4" s="15">
        <v>0.29362</v>
      </c>
      <c r="C4" s="15">
        <v>0.29362</v>
      </c>
    </row>
    <row r="5" spans="1:3" ht="15" customHeight="1">
      <c r="A5" s="7" t="s">
        <v>15</v>
      </c>
      <c r="B5" s="34">
        <v>0.2904</v>
      </c>
      <c r="C5" s="34">
        <v>0.2904</v>
      </c>
    </row>
    <row r="6" spans="1:3" ht="15.75" customHeight="1">
      <c r="A6" s="11" t="s">
        <v>23</v>
      </c>
      <c r="B6" s="34">
        <v>0.0087</v>
      </c>
      <c r="C6" s="34">
        <v>0.0087</v>
      </c>
    </row>
    <row r="7" spans="1:3" ht="14.25" customHeight="1">
      <c r="A7" s="13" t="s">
        <v>24</v>
      </c>
      <c r="B7" s="37">
        <f>(B6/B5)*100</f>
        <v>2.995867768595041</v>
      </c>
      <c r="C7" s="37">
        <f>(C6/C5)*100</f>
        <v>2.995867768595041</v>
      </c>
    </row>
    <row r="8" spans="1:3" ht="12" customHeight="1">
      <c r="A8" s="3" t="s">
        <v>26</v>
      </c>
      <c r="B8" s="23">
        <f>B5-B6</f>
        <v>0.2817</v>
      </c>
      <c r="C8" s="23">
        <f>C5-C6</f>
        <v>0.2817</v>
      </c>
    </row>
    <row r="9" spans="1:3" ht="9" customHeight="1">
      <c r="A9" s="13" t="s">
        <v>34</v>
      </c>
      <c r="B9" s="30" t="s">
        <v>57</v>
      </c>
      <c r="C9" s="30" t="s">
        <v>57</v>
      </c>
    </row>
    <row r="10" spans="1:3" ht="12.75">
      <c r="A10" s="25" t="s">
        <v>39</v>
      </c>
      <c r="B10" s="1"/>
      <c r="C10" s="1"/>
    </row>
    <row r="11" spans="1:3" ht="12.75">
      <c r="A11" s="26" t="s">
        <v>36</v>
      </c>
      <c r="B11" s="1"/>
      <c r="C11" s="1"/>
    </row>
    <row r="12" spans="1:3" ht="12.75">
      <c r="A12" s="26" t="s">
        <v>37</v>
      </c>
      <c r="B12" s="1"/>
      <c r="C12" s="1"/>
    </row>
    <row r="13" spans="1:3" ht="13.5" customHeight="1">
      <c r="A13" s="28" t="s">
        <v>41</v>
      </c>
      <c r="B13" s="1"/>
      <c r="C13" s="1"/>
    </row>
    <row r="14" spans="1:3" ht="12.75">
      <c r="A14" s="26" t="s">
        <v>36</v>
      </c>
      <c r="B14" s="1"/>
      <c r="C14" s="1"/>
    </row>
    <row r="15" spans="1:3" ht="12.75">
      <c r="A15" s="26" t="s">
        <v>37</v>
      </c>
      <c r="B15" s="1"/>
      <c r="C15" s="1"/>
    </row>
    <row r="16" spans="1:3" ht="14.25" customHeight="1">
      <c r="A16" s="27" t="s">
        <v>40</v>
      </c>
      <c r="B16" s="1"/>
      <c r="C16" s="1"/>
    </row>
    <row r="17" spans="1:3" ht="12.75">
      <c r="A17" s="26" t="s">
        <v>36</v>
      </c>
      <c r="B17" s="1"/>
      <c r="C17" s="1"/>
    </row>
    <row r="18" spans="1:3" ht="12.75">
      <c r="A18" s="26" t="s">
        <v>37</v>
      </c>
      <c r="B18" s="1"/>
      <c r="C18" s="1"/>
    </row>
    <row r="19" spans="1:3" ht="12.75">
      <c r="A19" s="25" t="s">
        <v>35</v>
      </c>
      <c r="B19" s="1">
        <v>0.19316</v>
      </c>
      <c r="C19" s="1">
        <v>0.19316</v>
      </c>
    </row>
    <row r="20" spans="1:3" ht="12.75">
      <c r="A20" s="26" t="s">
        <v>36</v>
      </c>
      <c r="B20" s="1">
        <v>0.19316</v>
      </c>
      <c r="C20" s="1">
        <v>0.19316</v>
      </c>
    </row>
    <row r="21" spans="1:3" ht="12.75">
      <c r="A21" s="26" t="s">
        <v>37</v>
      </c>
      <c r="B21" s="1"/>
      <c r="C21" s="1"/>
    </row>
    <row r="22" spans="1:3" ht="12" customHeight="1">
      <c r="A22" s="27" t="s">
        <v>38</v>
      </c>
      <c r="B22" s="1">
        <v>5071.1</v>
      </c>
      <c r="C22" s="1">
        <v>5071.1</v>
      </c>
    </row>
    <row r="23" spans="1:3" ht="12.75">
      <c r="A23" s="26" t="s">
        <v>36</v>
      </c>
      <c r="B23" s="1">
        <v>5071.1</v>
      </c>
      <c r="C23" s="1">
        <v>5071.1</v>
      </c>
    </row>
    <row r="24" spans="1:3" ht="12.75">
      <c r="A24" s="26" t="s">
        <v>37</v>
      </c>
      <c r="B24" s="1"/>
      <c r="C24" s="1"/>
    </row>
    <row r="25" spans="1:3" ht="12.75">
      <c r="A25" s="25" t="s">
        <v>42</v>
      </c>
      <c r="B25" s="1">
        <v>0.00464</v>
      </c>
      <c r="C25" s="1">
        <v>0.00464</v>
      </c>
    </row>
    <row r="26" spans="1:3" ht="12.75">
      <c r="A26" s="26" t="s">
        <v>36</v>
      </c>
      <c r="B26" s="1">
        <v>0.00464</v>
      </c>
      <c r="C26" s="1">
        <v>0.00464</v>
      </c>
    </row>
    <row r="27" spans="1:3" ht="12.75">
      <c r="A27" s="26" t="s">
        <v>37</v>
      </c>
      <c r="B27" s="1"/>
      <c r="C27" s="1"/>
    </row>
    <row r="28" spans="1:3" ht="12.75">
      <c r="A28" s="24" t="s">
        <v>30</v>
      </c>
      <c r="B28" s="14"/>
      <c r="C28" s="14"/>
    </row>
    <row r="29" spans="1:3" ht="12.75">
      <c r="A29" s="25" t="s">
        <v>55</v>
      </c>
      <c r="B29" s="1">
        <v>0.0839</v>
      </c>
      <c r="C29" s="1">
        <v>0.0839</v>
      </c>
    </row>
    <row r="30" spans="1:3" ht="12.75">
      <c r="A30" s="20" t="s">
        <v>28</v>
      </c>
      <c r="B30" s="36">
        <f>B19+B25+B29</f>
        <v>0.2817</v>
      </c>
      <c r="C30" s="36">
        <f>C19+C25+C29</f>
        <v>0.2817</v>
      </c>
    </row>
    <row r="31" spans="1:3" ht="12.75">
      <c r="A31" s="6" t="s">
        <v>14</v>
      </c>
      <c r="B31" s="31">
        <f>B32+B46+B47+B48+B49+B50+B51+B52</f>
        <v>2412.2480000000005</v>
      </c>
      <c r="C31" s="31">
        <f>C32+C46+C47+C48+C49+C50+C51+C52</f>
        <v>2412.2480000000005</v>
      </c>
    </row>
    <row r="32" spans="1:3" ht="12.75">
      <c r="A32" s="8" t="s">
        <v>10</v>
      </c>
      <c r="B32" s="1">
        <f>B36+B40+B44+B34+B42+B43+B45</f>
        <v>1015.715</v>
      </c>
      <c r="C32" s="1">
        <f>C36+C40+C44+C34+C42+C43+C45</f>
        <v>1015.715</v>
      </c>
    </row>
    <row r="33" spans="1:3" ht="12.75">
      <c r="A33" s="25" t="s">
        <v>43</v>
      </c>
      <c r="B33" s="1"/>
      <c r="C33" s="1"/>
    </row>
    <row r="34" spans="1:3" ht="12.75">
      <c r="A34" s="25" t="s">
        <v>44</v>
      </c>
      <c r="B34" s="1"/>
      <c r="C34" s="1"/>
    </row>
    <row r="35" spans="1:3" ht="12.75">
      <c r="A35" s="25" t="s">
        <v>45</v>
      </c>
      <c r="B35" s="16">
        <v>520.8</v>
      </c>
      <c r="C35" s="16">
        <v>520.8</v>
      </c>
    </row>
    <row r="36" spans="1:3" ht="12.75">
      <c r="A36" s="25" t="s">
        <v>46</v>
      </c>
      <c r="B36" s="16">
        <v>502.517</v>
      </c>
      <c r="C36" s="16">
        <v>502.517</v>
      </c>
    </row>
    <row r="37" spans="1:3" ht="12.75">
      <c r="A37" s="25" t="s">
        <v>32</v>
      </c>
      <c r="B37" s="16"/>
      <c r="C37" s="16"/>
    </row>
    <row r="38" spans="1:3" ht="12.75">
      <c r="A38" s="29" t="s">
        <v>33</v>
      </c>
      <c r="B38" s="16"/>
      <c r="C38" s="16"/>
    </row>
    <row r="39" spans="1:3" ht="12.75">
      <c r="A39" s="29" t="s">
        <v>47</v>
      </c>
      <c r="B39" s="1"/>
      <c r="C39" s="1"/>
    </row>
    <row r="40" spans="1:3" ht="12.75">
      <c r="A40" s="29" t="s">
        <v>48</v>
      </c>
      <c r="B40" s="1"/>
      <c r="C40" s="1"/>
    </row>
    <row r="41" spans="1:3" ht="12.75">
      <c r="A41" s="29" t="s">
        <v>49</v>
      </c>
      <c r="B41" s="1">
        <v>9.751</v>
      </c>
      <c r="C41" s="1">
        <v>9.751</v>
      </c>
    </row>
    <row r="42" spans="1:3" ht="12.75">
      <c r="A42" s="29" t="s">
        <v>50</v>
      </c>
      <c r="B42" s="22">
        <v>242.897</v>
      </c>
      <c r="C42" s="22">
        <v>242.897</v>
      </c>
    </row>
    <row r="43" spans="1:3" ht="12.75">
      <c r="A43" s="29" t="s">
        <v>51</v>
      </c>
      <c r="B43" s="1">
        <v>224.33</v>
      </c>
      <c r="C43" s="1">
        <v>224.33</v>
      </c>
    </row>
    <row r="44" spans="1:3" ht="12.75">
      <c r="A44" s="29" t="s">
        <v>52</v>
      </c>
      <c r="B44" s="1">
        <v>45.971</v>
      </c>
      <c r="C44" s="1">
        <v>45.971</v>
      </c>
    </row>
    <row r="45" spans="1:3" ht="12.75">
      <c r="A45" s="29" t="s">
        <v>53</v>
      </c>
      <c r="B45" s="22">
        <v>0</v>
      </c>
      <c r="C45" s="22">
        <v>0</v>
      </c>
    </row>
    <row r="46" spans="1:3" ht="12.75">
      <c r="A46" s="8" t="s">
        <v>1</v>
      </c>
      <c r="B46" s="1">
        <v>806.235</v>
      </c>
      <c r="C46" s="1">
        <v>806.235</v>
      </c>
    </row>
    <row r="47" spans="1:3" ht="12.75">
      <c r="A47" s="8" t="s">
        <v>2</v>
      </c>
      <c r="B47" s="1">
        <v>238.962</v>
      </c>
      <c r="C47" s="1">
        <v>238.962</v>
      </c>
    </row>
    <row r="48" spans="1:3" ht="12.75">
      <c r="A48" s="8" t="s">
        <v>3</v>
      </c>
      <c r="B48" s="1">
        <v>0.384</v>
      </c>
      <c r="C48" s="1">
        <v>0.384</v>
      </c>
    </row>
    <row r="49" spans="1:3" ht="12.75">
      <c r="A49" s="8" t="s">
        <v>16</v>
      </c>
      <c r="B49" s="1">
        <v>0</v>
      </c>
      <c r="C49" s="1">
        <v>0</v>
      </c>
    </row>
    <row r="50" spans="1:3" ht="12.75">
      <c r="A50" s="8" t="s">
        <v>17</v>
      </c>
      <c r="B50" s="1">
        <v>312.911</v>
      </c>
      <c r="C50" s="1">
        <v>312.911</v>
      </c>
    </row>
    <row r="51" spans="1:3" ht="12.75">
      <c r="A51" s="8" t="s">
        <v>58</v>
      </c>
      <c r="B51" s="1">
        <v>38.041</v>
      </c>
      <c r="C51" s="1">
        <v>38.041</v>
      </c>
    </row>
    <row r="52" spans="1:3" ht="12.75">
      <c r="A52" s="8" t="s">
        <v>56</v>
      </c>
      <c r="B52" s="22">
        <v>0</v>
      </c>
      <c r="C52" s="22">
        <v>0</v>
      </c>
    </row>
    <row r="53" spans="1:3" ht="12.75">
      <c r="A53" s="2" t="s">
        <v>27</v>
      </c>
      <c r="B53" s="18">
        <f>B31/B30</f>
        <v>8563.180688675899</v>
      </c>
      <c r="C53" s="18">
        <f>C31/C30</f>
        <v>8563.180688675899</v>
      </c>
    </row>
    <row r="54" spans="1:3" ht="12.75">
      <c r="A54" s="12" t="s">
        <v>6</v>
      </c>
      <c r="B54" s="19">
        <v>8068.14</v>
      </c>
      <c r="C54" s="19">
        <v>8068.14</v>
      </c>
    </row>
    <row r="55" spans="1:3" ht="12.75">
      <c r="A55" s="8" t="s">
        <v>11</v>
      </c>
      <c r="B55" s="1"/>
      <c r="C55" s="1"/>
    </row>
    <row r="56" spans="1:3" ht="12.75">
      <c r="A56" s="8" t="s">
        <v>12</v>
      </c>
      <c r="B56" s="18">
        <f>B54*1.18</f>
        <v>9520.4052</v>
      </c>
      <c r="C56" s="18">
        <f>C54*1.18</f>
        <v>9520.4052</v>
      </c>
    </row>
    <row r="57" spans="1:3" ht="12.75">
      <c r="A57" s="8" t="s">
        <v>13</v>
      </c>
      <c r="B57" s="18">
        <f>B54*1.18</f>
        <v>9520.4052</v>
      </c>
      <c r="C57" s="18">
        <f>C54*1.18</f>
        <v>9520.4052</v>
      </c>
    </row>
    <row r="58" spans="1:3" ht="12.75">
      <c r="A58" s="6" t="s">
        <v>20</v>
      </c>
      <c r="B58" s="31">
        <f>B59+B60+B61</f>
        <v>1883.13614856</v>
      </c>
      <c r="C58" s="31">
        <f>C59+C60+C61</f>
        <v>1883.13614856</v>
      </c>
    </row>
    <row r="59" spans="1:3" ht="12.75">
      <c r="A59" s="8" t="s">
        <v>7</v>
      </c>
      <c r="B59" s="5">
        <f>B55*B10</f>
        <v>0</v>
      </c>
      <c r="C59" s="5">
        <f>C55*C10</f>
        <v>0</v>
      </c>
    </row>
    <row r="60" spans="1:3" ht="12.75">
      <c r="A60" s="8" t="s">
        <v>8</v>
      </c>
      <c r="B60" s="32">
        <f>B56*B19</f>
        <v>1838.961468432</v>
      </c>
      <c r="C60" s="32">
        <f>C56*C19</f>
        <v>1838.961468432</v>
      </c>
    </row>
    <row r="61" spans="1:3" ht="12.75">
      <c r="A61" s="8" t="s">
        <v>9</v>
      </c>
      <c r="B61" s="22">
        <f>B57*B25</f>
        <v>44.174680128</v>
      </c>
      <c r="C61" s="22">
        <f>C57*C25</f>
        <v>44.174680128</v>
      </c>
    </row>
    <row r="62" spans="1:3" ht="12.75">
      <c r="A62" s="40" t="s">
        <v>31</v>
      </c>
      <c r="B62" s="38"/>
      <c r="C62" s="38"/>
    </row>
    <row r="63" spans="1:3" ht="12.75" customHeight="1">
      <c r="A63" s="41"/>
      <c r="B63" s="39"/>
      <c r="C63" s="39"/>
    </row>
    <row r="64" spans="1:3" ht="10.5" customHeight="1">
      <c r="A64" s="7" t="s">
        <v>4</v>
      </c>
      <c r="B64" s="16"/>
      <c r="C64" s="16"/>
    </row>
    <row r="65" spans="1:3" ht="12.75">
      <c r="A65" s="12" t="s">
        <v>25</v>
      </c>
      <c r="B65" s="1">
        <f>SUM(B66:B68)</f>
        <v>1184.767</v>
      </c>
      <c r="C65" s="1">
        <f>SUM(C66:C68)</f>
        <v>1184.767</v>
      </c>
    </row>
    <row r="66" spans="1:3" ht="12.75">
      <c r="A66" s="8" t="s">
        <v>7</v>
      </c>
      <c r="B66" s="1"/>
      <c r="C66" s="1"/>
    </row>
    <row r="67" spans="1:3" ht="12.75">
      <c r="A67" s="8" t="s">
        <v>8</v>
      </c>
      <c r="B67" s="1">
        <v>1149.065</v>
      </c>
      <c r="C67" s="1">
        <v>1149.065</v>
      </c>
    </row>
    <row r="68" spans="1:3" ht="12.75">
      <c r="A68" s="8" t="s">
        <v>9</v>
      </c>
      <c r="B68" s="22">
        <v>35.702</v>
      </c>
      <c r="C68" s="22">
        <v>35.702</v>
      </c>
    </row>
    <row r="69" spans="1:3" ht="12.75">
      <c r="A69" s="9" t="s">
        <v>5</v>
      </c>
      <c r="B69" s="1"/>
      <c r="C69" s="1"/>
    </row>
    <row r="70" spans="1:3" ht="12.75">
      <c r="A70" s="9" t="s">
        <v>54</v>
      </c>
      <c r="B70" s="1"/>
      <c r="C70" s="1"/>
    </row>
    <row r="71" spans="1:3" ht="12.75">
      <c r="A71" s="8" t="s">
        <v>21</v>
      </c>
      <c r="B71" s="22">
        <f>SUM(B72:B75)</f>
        <v>698.3691485599999</v>
      </c>
      <c r="C71" s="22">
        <f>SUM(C72:C75)</f>
        <v>698.3691485599999</v>
      </c>
    </row>
    <row r="72" spans="1:3" ht="12.75">
      <c r="A72" s="8" t="s">
        <v>7</v>
      </c>
      <c r="B72" s="1"/>
      <c r="C72" s="1"/>
    </row>
    <row r="73" spans="1:3" ht="12.75">
      <c r="A73" s="8" t="s">
        <v>8</v>
      </c>
      <c r="B73" s="22">
        <f>B60-B67</f>
        <v>689.8964684319999</v>
      </c>
      <c r="C73" s="22">
        <f>C60-C67</f>
        <v>689.8964684319999</v>
      </c>
    </row>
    <row r="74" spans="1:3" ht="12.75">
      <c r="A74" s="8" t="s">
        <v>18</v>
      </c>
      <c r="B74" s="1"/>
      <c r="C74" s="1"/>
    </row>
    <row r="75" spans="1:3" ht="12.75">
      <c r="A75" s="8" t="s">
        <v>9</v>
      </c>
      <c r="B75" s="22">
        <f>B61-B68</f>
        <v>8.472680128</v>
      </c>
      <c r="C75" s="22">
        <f>C61-C68</f>
        <v>8.472680128</v>
      </c>
    </row>
    <row r="76" spans="1:3" ht="12.75">
      <c r="A76" s="8" t="s">
        <v>19</v>
      </c>
      <c r="B76" s="22">
        <f>B58/1.18</f>
        <v>1595.8780920000002</v>
      </c>
      <c r="C76" s="22">
        <f>C58/1.18</f>
        <v>1595.8780920000002</v>
      </c>
    </row>
    <row r="77" spans="1:3" ht="12.75">
      <c r="A77" s="21" t="s">
        <v>29</v>
      </c>
      <c r="B77" s="33">
        <f>((B58/1.18)+B62)-B31</f>
        <v>-816.3699080000004</v>
      </c>
      <c r="C77" s="33">
        <f>((C58/1.18)+C62)-C31</f>
        <v>-816.3699080000004</v>
      </c>
    </row>
  </sheetData>
  <sheetProtection/>
  <mergeCells count="3">
    <mergeCell ref="A62:A63"/>
    <mergeCell ref="B62:B63"/>
    <mergeCell ref="C62:C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User</cp:lastModifiedBy>
  <cp:lastPrinted>2014-07-16T07:57:09Z</cp:lastPrinted>
  <dcterms:created xsi:type="dcterms:W3CDTF">2003-01-21T07:12:39Z</dcterms:created>
  <dcterms:modified xsi:type="dcterms:W3CDTF">2014-07-18T08:26:53Z</dcterms:modified>
  <cp:category/>
  <cp:version/>
  <cp:contentType/>
  <cp:contentStatus/>
</cp:coreProperties>
</file>